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'Лист1'!$A$1:$F$72</definedName>
  </definedNames>
  <calcPr fullCalcOnLoad="1"/>
</workbook>
</file>

<file path=xl/sharedStrings.xml><?xml version="1.0" encoding="utf-8"?>
<sst xmlns="http://schemas.openxmlformats.org/spreadsheetml/2006/main" count="133" uniqueCount="127">
  <si>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</si>
  <si>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</si>
  <si>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</si>
  <si>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</si>
  <si>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</si>
  <si>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</si>
  <si>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</si>
  <si>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</si>
  <si>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</si>
  <si>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Доходы от продажи материальных и нематериальных активов</t>
  </si>
  <si>
    <t>Безвозмездные поступления</t>
  </si>
  <si>
    <t>ВСЕГО ДОХОДОВ</t>
  </si>
  <si>
    <t>Штрафы, санкции, возмещение ущерба</t>
  </si>
  <si>
    <t>НАЛОГОВЫЕ ДОХОДЫ</t>
  </si>
  <si>
    <t>НЕНАЛОГОВЫЕ ДОХОДЫ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</si>
  <si>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</si>
  <si>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</si>
  <si>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Налоги, сборы и регулярные платежи за пользование прородными ресурсами</t>
  </si>
  <si>
    <t xml:space="preserve">Налог на добычу общераспостраненных полезных ископаемых </t>
  </si>
  <si>
    <t>Коды бюджетной классификации Российской Федерации</t>
  </si>
  <si>
    <t xml:space="preserve">Наименование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</si>
  <si>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</si>
  <si>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</si>
  <si>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</si>
  <si>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</si>
  <si>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</si>
  <si>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</si>
  <si>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</si>
  <si>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Дефицит, профицит  (-,+)</t>
  </si>
  <si>
    <t>РАСХОДЫ</t>
  </si>
  <si>
    <t>0100</t>
  </si>
  <si>
    <t>0300</t>
  </si>
  <si>
    <t>0400</t>
  </si>
  <si>
    <t>0500</t>
  </si>
  <si>
    <t>0700</t>
  </si>
  <si>
    <t>0800</t>
  </si>
  <si>
    <t>Раздел</t>
  </si>
  <si>
    <t>ВСЕГО РАСХОДОВ</t>
  </si>
  <si>
    <t>2</t>
  </si>
  <si>
    <t>Единый сельскохозяйственный налог (налоговые периоды, истекшие до 1 января 2011)</t>
  </si>
  <si>
    <t>Дотации бюджетам субъектов Российской Федерации и муниципальных образований</t>
  </si>
  <si>
    <t xml:space="preserve">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</si>
  <si>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</si>
  <si>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</si>
  <si>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Физическая культура и спорт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</si>
  <si>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</si>
  <si>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в соответствии со статьями 227,227.1, и 228 Налогового кодекса Российской Федерации</t>
  </si>
  <si>
    <t>182 1 0102020 01 0000 110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</si>
  <si>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</si>
  <si>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</si>
  <si>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</si>
  <si>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</si>
  <si>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петента в соответствии со статьей 227.1 Налогового кодекса Российской Федерации</t>
  </si>
  <si>
    <t xml:space="preserve">Единый сельскохозяйственный налог </t>
  </si>
  <si>
    <t xml:space="preserve">Прочие доходы от оказания платных услуг (работ) получателями средств бюджетов муниципальных районов </t>
  </si>
  <si>
    <t>Доходы от реализации иного имущества находящегося в собственности муниципальных районов (за исключением имущества муниципальных, бюджетных и автономных учреждений,а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</si>
  <si>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Прочие неналоговые доходы бюджетов муниципальных районов</t>
  </si>
  <si>
    <t>Налоги на товары (работы, услуги)реализуемые на территории Российской Федерации</t>
  </si>
  <si>
    <t>0600</t>
  </si>
  <si>
    <t>Охрана окружающей среды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</si>
  <si>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</si>
  <si>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в виде прибыли, приходящейся на доли в уставных капиталах</t>
  </si>
  <si>
    <t>Налог, взымаемый в связи с применением патентной системой</t>
  </si>
  <si>
    <t>182 1 05 02010 02 0000 110</t>
  </si>
  <si>
    <t>182 1 05 03010 01 0000 110</t>
  </si>
  <si>
    <t>182 1 05 03020 01 0000 110</t>
  </si>
  <si>
    <t>182 1 05 04020 02 0000110</t>
  </si>
  <si>
    <t>182 1 07 01020 01 0000 110</t>
  </si>
  <si>
    <t>182 1 08 03010 01 0000 110</t>
  </si>
  <si>
    <t>302 1 11 01050 05 0000 120</t>
  </si>
  <si>
    <t>166 1 11 0513 13 0000 120</t>
  </si>
  <si>
    <t>048 1 12 01000 01 0000 120</t>
  </si>
  <si>
    <t>166 1 14 06013 13 0000 430</t>
  </si>
  <si>
    <t>Налоговые и неналоговые доходы</t>
  </si>
  <si>
    <t>000 1 05 00000 00 0000 000</t>
  </si>
  <si>
    <t>000 1 01 02000 01 0000 110</t>
  </si>
  <si>
    <t>000 1 07 00000 00 0000 000</t>
  </si>
  <si>
    <t>000 1 08 00000 00 0000 000</t>
  </si>
  <si>
    <t>000 1 03 00000 01 0000 000</t>
  </si>
  <si>
    <t>000 1  11 00000 00 0000 000</t>
  </si>
  <si>
    <t>000 1 12 00000 00 0000 120</t>
  </si>
  <si>
    <t>000 1 13 00000 00 0000 000</t>
  </si>
  <si>
    <t>073 1 13 01995 05 0000 130</t>
  </si>
  <si>
    <t>000 1 14 00000 00 0000 000</t>
  </si>
  <si>
    <t>000 1 16 00000 00 0000 000</t>
  </si>
  <si>
    <t>000 2 00 00000 00 0000 000</t>
  </si>
  <si>
    <t>000 1 00 00000 00 0000 000</t>
  </si>
  <si>
    <t>166 1 14 06013 05 0000 430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</si>
  <si>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терртиторий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</si>
  <si>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</si>
  <si>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</si>
  <si>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межбюджетные трансферты</t>
  </si>
  <si>
    <t>092 2 02 10000 00 0000 150</t>
  </si>
  <si>
    <t>092 2 02 2000000 0000 150</t>
  </si>
  <si>
    <t>092 2 02 30000 00 0000 150</t>
  </si>
  <si>
    <t>092 2 02 40000 00 0000 150</t>
  </si>
  <si>
    <t>092 2 19 05000 05 0000 150</t>
  </si>
  <si>
    <t>000 1 17 01050 05 0000 180</t>
  </si>
  <si>
    <t>000 1 17 00000 00 0000 180</t>
  </si>
  <si>
    <t>Невыясненные постпления</t>
  </si>
  <si>
    <t>302 1 11 05035 05 0000 120</t>
  </si>
  <si>
    <t>302 1 11 07015 05 0000 120</t>
  </si>
  <si>
    <t xml:space="preserve"> 100 1 03 02231 01 0000 110</t>
  </si>
  <si>
    <t>100 1 03 02241 01 0000 110</t>
  </si>
  <si>
    <t>100 1 02 02251 01 0000 110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</si>
  <si>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</si>
  <si>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</si>
  <si>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</si>
  <si>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</si>
  <si>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</si>
  <si>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166 1 11 05013 05 0000 120</t>
  </si>
  <si>
    <t>3021 13 01995 05 0000 130</t>
  </si>
  <si>
    <t>302 1 14 02053 05 0000 410</t>
  </si>
  <si>
    <t>073 1 17 05050 05 0000 180</t>
  </si>
  <si>
    <t>Оценка ожидаемого исполнения бюджета Гаврилово-Посадского муниципального района по доходам и расходам за 2021 год</t>
  </si>
  <si>
    <t>Утверждено по бюджету на 2021 год (руб.)</t>
  </si>
  <si>
    <t>Фактически поступило за 9 месяцев 2021 г. (руб.)</t>
  </si>
  <si>
    <t>Ожидаемое исполнение за 2021 год (руб.)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</si>
  <si>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</si>
  <si>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</si>
  <si>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182 1 05 01011 01 0000 110</t>
  </si>
  <si>
    <t xml:space="preserve"> 182 1 05 01021 01 0000 110</t>
  </si>
  <si>
    <t xml:space="preserve"> 182 1 05 01050 01 0000 110</t>
  </si>
  <si>
    <t>082 1 11 05013 05 0000 120</t>
  </si>
  <si>
    <t>082 1 11 0513 13 0000 120</t>
  </si>
  <si>
    <t>082 1 14 06013 05 0000 430</t>
  </si>
  <si>
    <t>082 1 14 06013 13 0000 430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</si>
</sst>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4" fontId="30" fillId="0" borderId="2">
      <alignment horizontal="right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4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/>
    </xf>
    <xf numFmtId="2" fontId="46" fillId="0" borderId="12" xfId="0" applyNumberFormat="1" applyFont="1" applyBorder="1" applyAlignment="1">
      <alignment horizontal="justify" vertical="top" wrapText="1"/>
    </xf>
    <xf numFmtId="2" fontId="46" fillId="0" borderId="12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justify" vertical="top" wrapText="1"/>
    </xf>
    <xf numFmtId="4" fontId="3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2" fontId="6" fillId="0" borderId="12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vertical="top"/>
    </xf>
    <xf numFmtId="0" fontId="47" fillId="0" borderId="12" xfId="0" applyFont="1" applyBorder="1" applyAlignment="1">
      <alignment vertical="top"/>
    </xf>
    <xf numFmtId="0" fontId="47" fillId="0" borderId="12" xfId="0" applyFont="1" applyBorder="1" applyAlignment="1">
      <alignment horizontal="center" vertical="top"/>
    </xf>
    <xf numFmtId="0" fontId="47" fillId="0" borderId="12" xfId="0" applyFont="1" applyBorder="1" applyAlignment="1">
      <alignment vertical="top" wrapText="1"/>
    </xf>
    <xf numFmtId="2" fontId="46" fillId="0" borderId="13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vertical="top"/>
    </xf>
    <xf numFmtId="49" fontId="3" fillId="0" borderId="12" xfId="0" applyNumberFormat="1" applyFont="1" applyBorder="1" applyAlignment="1">
      <alignment horizontal="justify" wrapText="1"/>
    </xf>
    <xf numFmtId="49" fontId="3" fillId="0" borderId="12" xfId="0" applyNumberFormat="1" applyFont="1" applyBorder="1" applyAlignment="1">
      <alignment vertical="top" wrapText="1"/>
    </xf>
    <xf numFmtId="4" fontId="48" fillId="0" borderId="2" xfId="35" applyNumberFormat="1" applyFont="1" applyAlignment="1" applyProtection="1">
      <alignment horizontal="right" vertical="top"/>
      <protection/>
    </xf>
    <xf numFmtId="49" fontId="3" fillId="0" borderId="12" xfId="0" applyNumberFormat="1" applyFont="1" applyBorder="1" applyAlignment="1">
      <alignment vertical="top"/>
    </xf>
    <xf numFmtId="4" fontId="48" fillId="0" borderId="2" xfId="35" applyNumberFormat="1" applyFont="1" applyAlignment="1" applyProtection="1">
      <alignment horizontal="right" vertical="top" shrinkToFit="1"/>
      <protection/>
    </xf>
    <xf numFmtId="4" fontId="11" fillId="0" borderId="12" xfId="0" applyNumberFormat="1" applyFont="1" applyBorder="1" applyAlignment="1">
      <alignment vertical="top"/>
    </xf>
    <xf numFmtId="4" fontId="9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28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&#1050;&#1077;&#1081;&#1089;&#1080;&#1089;&#1090;&#1077;&#1084;&#1089;\&#1057;&#1074;&#1086;&#1076;-&#1057;&#1052;&#1040;&#1056;&#1058;\ReportManager\0503317G_20210101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>  
Минимальный налог, зачисляемый в бюджеты субъектов Российской Федерации (за налоговые периоды, истекшие до 1 января 2016 года)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97" zoomScaleNormal="97" zoomScalePageLayoutView="0" workbookViewId="0" topLeftCell="A1">
      <selection activeCell="C46" sqref="C46:F46"/>
    </sheetView>
  </sheetViews>
  <sheetFormatPr defaultColWidth="9.140625" defaultRowHeight="15"/>
  <cols>
    <col min="1" max="1" width="25.7109375" style="0" customWidth="1"/>
    <col min="2" max="2" width="29.57421875" style="0" customWidth="1"/>
    <col min="3" max="3" width="16.28125" style="0" customWidth="1"/>
    <col min="4" max="4" width="27.00390625" style="0" hidden="1" customWidth="1"/>
    <col min="5" max="5" width="16.7109375" style="0" customWidth="1"/>
    <col min="6" max="6" width="15.7109375" style="0" customWidth="1"/>
  </cols>
  <sheetData>
    <row r="1" spans="1:6" ht="57.75" customHeight="1">
      <c r="A1" s="63" t="s">
        <v>114</v>
      </c>
      <c r="B1" s="63"/>
      <c r="C1" s="63"/>
      <c r="D1" s="63"/>
      <c r="E1" s="63"/>
      <c r="F1" s="63"/>
    </row>
    <row r="2" spans="1:6" ht="62.25" customHeight="1">
      <c r="A2" s="11" t="s">
        <v>19</v>
      </c>
      <c r="B2" s="13" t="s">
        <v>20</v>
      </c>
      <c r="C2" s="11" t="s">
        <v>115</v>
      </c>
      <c r="D2" s="47"/>
      <c r="E2" s="48" t="s">
        <v>116</v>
      </c>
      <c r="F2" s="46" t="s">
        <v>117</v>
      </c>
    </row>
    <row r="3" spans="1:6" ht="15">
      <c r="A3" s="9">
        <v>1</v>
      </c>
      <c r="B3" s="9">
        <v>2</v>
      </c>
      <c r="C3" s="9">
        <v>3</v>
      </c>
      <c r="E3" s="19"/>
      <c r="F3" s="12">
        <v>4</v>
      </c>
    </row>
    <row r="4" spans="1:6" ht="29.25">
      <c r="A4" s="43" t="s">
        <v>86</v>
      </c>
      <c r="B4" s="41" t="s">
        <v>73</v>
      </c>
      <c r="C4" s="42">
        <f>C5+C28</f>
        <v>67587235.95</v>
      </c>
      <c r="D4" s="42" t="e">
        <f>D5+D28</f>
        <v>#REF!</v>
      </c>
      <c r="E4" s="42">
        <f>E5+E28</f>
        <v>52507533.46</v>
      </c>
      <c r="F4" s="42">
        <f>F5+F28</f>
        <v>68766997.64999999</v>
      </c>
    </row>
    <row r="5" spans="1:6" ht="15">
      <c r="A5" s="1"/>
      <c r="B5" s="2" t="s">
        <v>13</v>
      </c>
      <c r="C5" s="33">
        <f>C6+C16+C24+C26+C11</f>
        <v>59322395.61</v>
      </c>
      <c r="D5" s="33">
        <f>D6+D16+D24+D26+D11</f>
        <v>0</v>
      </c>
      <c r="E5" s="33">
        <f>E6+E16+E24+E26+E11</f>
        <v>45737121.57</v>
      </c>
      <c r="F5" s="33">
        <f>F6+F16+F24+F26+F11</f>
        <v>61183677.19</v>
      </c>
    </row>
    <row r="6" spans="1:6" ht="28.5">
      <c r="A6" s="6" t="s">
        <v>75</v>
      </c>
      <c r="B6" s="3" t="s">
        <v>0</v>
      </c>
      <c r="C6" s="33">
        <f>SUM(C7:C10)</f>
        <v>46760600</v>
      </c>
      <c r="D6" s="33">
        <f>SUM(D7:D10)</f>
        <v>0</v>
      </c>
      <c r="E6" s="33">
        <f>SUM(E7:E10)</f>
        <v>35018416.11</v>
      </c>
      <c r="F6" s="33">
        <f>SUM(F7:F10)</f>
        <v>46990000</v>
      </c>
    </row>
    <row r="7" spans="1:6" ht="174" customHeight="1">
      <c r="A7" s="50" t="s">
        <v>45</v>
      </c>
      <c r="B7" s="29" t="s">
        <v>46</v>
      </c>
      <c r="C7" s="32">
        <v>46425600</v>
      </c>
      <c r="D7" s="34"/>
      <c r="E7" s="49">
        <v>34650627.55</v>
      </c>
      <c r="F7" s="44">
        <v>46500000</v>
      </c>
    </row>
    <row r="8" spans="1:6" ht="270" customHeight="1">
      <c r="A8" s="52" t="s">
        <v>47</v>
      </c>
      <c r="B8" s="30" t="s">
        <v>48</v>
      </c>
      <c r="C8" s="32">
        <v>150000</v>
      </c>
      <c r="D8" s="34"/>
      <c r="E8" s="49">
        <v>179670.28</v>
      </c>
      <c r="F8" s="32">
        <v>260000</v>
      </c>
    </row>
    <row r="9" spans="1:6" ht="96" customHeight="1">
      <c r="A9" s="52" t="s">
        <v>50</v>
      </c>
      <c r="B9" s="30" t="s">
        <v>49</v>
      </c>
      <c r="C9" s="32">
        <v>100000</v>
      </c>
      <c r="D9" s="34"/>
      <c r="E9" s="49">
        <v>128865.28</v>
      </c>
      <c r="F9" s="32">
        <v>130000</v>
      </c>
    </row>
    <row r="10" spans="1:6" ht="222" customHeight="1">
      <c r="A10" s="7" t="s">
        <v>51</v>
      </c>
      <c r="B10" s="40" t="s">
        <v>52</v>
      </c>
      <c r="C10" s="32">
        <v>85000</v>
      </c>
      <c r="D10" s="34"/>
      <c r="E10" s="49">
        <v>59253</v>
      </c>
      <c r="F10" s="32">
        <v>100000</v>
      </c>
    </row>
    <row r="11" spans="1:6" ht="58.5" customHeight="1">
      <c r="A11" s="6" t="s">
        <v>78</v>
      </c>
      <c r="B11" s="31" t="s">
        <v>57</v>
      </c>
      <c r="C11" s="33">
        <f>C12+C13+C14+C15</f>
        <v>8812307.190000001</v>
      </c>
      <c r="D11" s="33">
        <f>D12+D13+D14+D15</f>
        <v>0</v>
      </c>
      <c r="E11" s="33">
        <f>E12+E13+E14+E15</f>
        <v>6362267.45</v>
      </c>
      <c r="F11" s="33">
        <f>F12+F13+F14+F15</f>
        <v>8812307.190000001</v>
      </c>
    </row>
    <row r="12" spans="1:6" ht="284.25" customHeight="1">
      <c r="A12" s="54" t="s">
        <v>102</v>
      </c>
      <c r="B12" s="53" t="s">
        <v>106</v>
      </c>
      <c r="C12" s="32">
        <v>4062326.54</v>
      </c>
      <c r="D12" s="34"/>
      <c r="E12" s="49">
        <v>2885745.04</v>
      </c>
      <c r="F12" s="32">
        <v>4062326.54</v>
      </c>
    </row>
    <row r="13" spans="1:6" ht="299.25" customHeight="1">
      <c r="A13" s="54" t="s">
        <v>103</v>
      </c>
      <c r="B13" s="30" t="s">
        <v>107</v>
      </c>
      <c r="C13" s="32">
        <v>20385.64</v>
      </c>
      <c r="D13" s="34"/>
      <c r="E13" s="49">
        <v>20626.36</v>
      </c>
      <c r="F13" s="32">
        <v>20385.64</v>
      </c>
    </row>
    <row r="14" spans="1:6" ht="283.5" customHeight="1">
      <c r="A14" s="54" t="s">
        <v>104</v>
      </c>
      <c r="B14" s="30" t="s">
        <v>108</v>
      </c>
      <c r="C14" s="32">
        <v>5291382.55</v>
      </c>
      <c r="D14" s="34"/>
      <c r="E14" s="49">
        <v>3965331.85</v>
      </c>
      <c r="F14" s="32">
        <v>5291382.55</v>
      </c>
    </row>
    <row r="15" spans="1:6" ht="285" customHeight="1">
      <c r="A15" s="54" t="s">
        <v>105</v>
      </c>
      <c r="B15" s="30" t="s">
        <v>109</v>
      </c>
      <c r="C15" s="32">
        <v>-561787.54</v>
      </c>
      <c r="D15" s="34"/>
      <c r="E15" s="49">
        <v>-509435.8</v>
      </c>
      <c r="F15" s="32">
        <v>-561787.54</v>
      </c>
    </row>
    <row r="16" spans="1:6" ht="28.5">
      <c r="A16" s="6" t="s">
        <v>74</v>
      </c>
      <c r="B16" s="27" t="s">
        <v>1</v>
      </c>
      <c r="C16" s="33">
        <f>C20+C21+C22+C23+C17+C18</f>
        <v>2249488.42</v>
      </c>
      <c r="D16" s="33">
        <f>D20+D21+D22+D23+D17+D18</f>
        <v>0</v>
      </c>
      <c r="E16" s="33">
        <f>E20+E21+E22+E23+E17+E18+E19</f>
        <v>2870590.33</v>
      </c>
      <c r="F16" s="33">
        <f>F20+F21+F22+F23+F17+F18</f>
        <v>3431370</v>
      </c>
    </row>
    <row r="17" spans="1:6" ht="78.75" customHeight="1">
      <c r="A17" s="56" t="s">
        <v>120</v>
      </c>
      <c r="B17" s="55" t="s">
        <v>118</v>
      </c>
      <c r="C17" s="32">
        <v>439300</v>
      </c>
      <c r="D17" s="35"/>
      <c r="E17" s="32">
        <v>474124.41</v>
      </c>
      <c r="F17" s="32">
        <v>721800</v>
      </c>
    </row>
    <row r="18" spans="1:6" ht="168.75" customHeight="1">
      <c r="A18" s="58" t="s">
        <v>121</v>
      </c>
      <c r="B18" s="55" t="s">
        <v>119</v>
      </c>
      <c r="C18" s="32">
        <v>392600</v>
      </c>
      <c r="D18" s="35"/>
      <c r="E18" s="32">
        <v>435416.23</v>
      </c>
      <c r="F18" s="32">
        <v>638970</v>
      </c>
    </row>
    <row r="19" spans="1:6" ht="101.25" customHeight="1">
      <c r="A19" s="58" t="s">
        <v>122</v>
      </c>
      <c r="B19" s="55" t="str">
        <f>'[1]Доходы'!$A$43</f>
        <v>  
Минимальный налог, зачисляемый в бюджеты субъектов Российской Федерации (за налоговые периоды, истекшие до 1 января 2016 года)
</v>
      </c>
      <c r="C19" s="32">
        <v>0</v>
      </c>
      <c r="D19" s="35"/>
      <c r="E19" s="32">
        <v>-9.96</v>
      </c>
      <c r="F19" s="32">
        <v>0</v>
      </c>
    </row>
    <row r="20" spans="1:6" ht="54" customHeight="1">
      <c r="A20" s="7" t="s">
        <v>63</v>
      </c>
      <c r="B20" s="26" t="s">
        <v>2</v>
      </c>
      <c r="C20" s="32">
        <v>400000</v>
      </c>
      <c r="D20" s="34"/>
      <c r="E20" s="49">
        <v>539553.5</v>
      </c>
      <c r="F20" s="32">
        <v>545600</v>
      </c>
    </row>
    <row r="21" spans="1:6" ht="29.25" customHeight="1">
      <c r="A21" s="7" t="s">
        <v>64</v>
      </c>
      <c r="B21" s="26" t="s">
        <v>53</v>
      </c>
      <c r="C21" s="44">
        <v>600000</v>
      </c>
      <c r="D21" s="34"/>
      <c r="E21" s="49">
        <v>692124.58</v>
      </c>
      <c r="F21" s="32">
        <v>695000</v>
      </c>
    </row>
    <row r="22" spans="1:6" ht="57.75" customHeight="1">
      <c r="A22" s="7" t="s">
        <v>65</v>
      </c>
      <c r="B22" s="26" t="s">
        <v>39</v>
      </c>
      <c r="C22" s="32">
        <v>0</v>
      </c>
      <c r="D22" s="34"/>
      <c r="E22" s="49"/>
      <c r="F22" s="32">
        <v>0</v>
      </c>
    </row>
    <row r="23" spans="1:6" ht="33" customHeight="1">
      <c r="A23" s="7" t="s">
        <v>66</v>
      </c>
      <c r="B23" s="26" t="s">
        <v>62</v>
      </c>
      <c r="C23" s="32">
        <v>417588.42</v>
      </c>
      <c r="D23" s="34"/>
      <c r="E23" s="49">
        <v>729381.57</v>
      </c>
      <c r="F23" s="32">
        <v>830000</v>
      </c>
    </row>
    <row r="24" spans="1:6" ht="45.75" customHeight="1">
      <c r="A24" s="6" t="s">
        <v>76</v>
      </c>
      <c r="B24" s="27" t="s">
        <v>17</v>
      </c>
      <c r="C24" s="33">
        <f>C25</f>
        <v>500000</v>
      </c>
      <c r="D24" s="33">
        <f>D25</f>
        <v>0</v>
      </c>
      <c r="E24" s="33">
        <f>E25</f>
        <v>408024.38</v>
      </c>
      <c r="F24" s="33">
        <f>F25</f>
        <v>550000</v>
      </c>
    </row>
    <row r="25" spans="1:6" ht="55.5" customHeight="1">
      <c r="A25" s="7" t="s">
        <v>67</v>
      </c>
      <c r="B25" s="26" t="s">
        <v>18</v>
      </c>
      <c r="C25" s="32">
        <v>500000</v>
      </c>
      <c r="D25" s="34"/>
      <c r="E25" s="49">
        <v>408024.38</v>
      </c>
      <c r="F25" s="32">
        <v>550000</v>
      </c>
    </row>
    <row r="26" spans="1:6" ht="18.75" customHeight="1">
      <c r="A26" s="2" t="s">
        <v>77</v>
      </c>
      <c r="B26" s="3" t="s">
        <v>3</v>
      </c>
      <c r="C26" s="33">
        <f>C27</f>
        <v>1000000</v>
      </c>
      <c r="D26" s="33">
        <f>D27</f>
        <v>0</v>
      </c>
      <c r="E26" s="33">
        <f>E27</f>
        <v>1077823.3</v>
      </c>
      <c r="F26" s="33">
        <f>F27</f>
        <v>1400000</v>
      </c>
    </row>
    <row r="27" spans="1:6" ht="125.25" customHeight="1">
      <c r="A27" s="7" t="s">
        <v>68</v>
      </c>
      <c r="B27" s="26" t="s">
        <v>4</v>
      </c>
      <c r="C27" s="32">
        <v>1000000</v>
      </c>
      <c r="D27" s="34"/>
      <c r="E27" s="49">
        <v>1077823.3</v>
      </c>
      <c r="F27" s="32">
        <v>1400000</v>
      </c>
    </row>
    <row r="28" spans="1:6" ht="28.5">
      <c r="A28" s="7"/>
      <c r="B28" s="4" t="s">
        <v>14</v>
      </c>
      <c r="C28" s="33">
        <f>C29+C37+C39+C42+C48+C49</f>
        <v>8264840.34</v>
      </c>
      <c r="D28" s="33" t="e">
        <f>D29+D37+D39+D42+D48+D49</f>
        <v>#REF!</v>
      </c>
      <c r="E28" s="33">
        <f>E29+E37+E39+E42+E48+E49</f>
        <v>6770411.89</v>
      </c>
      <c r="F28" s="33">
        <f>F29+F37+F39+F42+F48+F51</f>
        <v>7583320.46</v>
      </c>
    </row>
    <row r="29" spans="1:6" ht="73.5" customHeight="1">
      <c r="A29" s="6" t="s">
        <v>79</v>
      </c>
      <c r="B29" s="28" t="s">
        <v>5</v>
      </c>
      <c r="C29" s="33">
        <f>C30+C31+C33+C35+C36</f>
        <v>1388731.08</v>
      </c>
      <c r="D29" s="33">
        <f>D30+D31+D33+D35+D36</f>
        <v>0</v>
      </c>
      <c r="E29" s="33">
        <f>E30+E31+E33+E35+E36+E32+E34</f>
        <v>1655131.05</v>
      </c>
      <c r="F29" s="33">
        <f>F30+F31+F33+F35+F36+F32+F34</f>
        <v>1930881.05</v>
      </c>
    </row>
    <row r="30" spans="1:6" ht="51.75" customHeight="1">
      <c r="A30" s="7" t="s">
        <v>69</v>
      </c>
      <c r="B30" s="10" t="s">
        <v>61</v>
      </c>
      <c r="C30" s="32">
        <v>3582</v>
      </c>
      <c r="D30" s="35"/>
      <c r="E30" s="32">
        <v>3582</v>
      </c>
      <c r="F30" s="32">
        <v>3582</v>
      </c>
    </row>
    <row r="31" spans="1:6" ht="153.75" customHeight="1">
      <c r="A31" s="7" t="s">
        <v>110</v>
      </c>
      <c r="B31" s="10" t="s">
        <v>89</v>
      </c>
      <c r="C31" s="32">
        <v>674717.64</v>
      </c>
      <c r="D31" s="34"/>
      <c r="E31" s="49">
        <v>655366.13</v>
      </c>
      <c r="F31" s="32">
        <v>655366.13</v>
      </c>
    </row>
    <row r="32" spans="1:6" ht="153.75" customHeight="1">
      <c r="A32" s="7" t="s">
        <v>123</v>
      </c>
      <c r="B32" s="10" t="s">
        <v>89</v>
      </c>
      <c r="C32" s="32">
        <v>0</v>
      </c>
      <c r="D32" s="34"/>
      <c r="E32" s="49">
        <v>207172.41</v>
      </c>
      <c r="F32" s="32">
        <v>350000</v>
      </c>
    </row>
    <row r="33" spans="1:6" ht="157.5" customHeight="1">
      <c r="A33" s="7" t="s">
        <v>70</v>
      </c>
      <c r="B33" s="10" t="s">
        <v>90</v>
      </c>
      <c r="C33" s="32">
        <v>480000</v>
      </c>
      <c r="D33" s="34"/>
      <c r="E33" s="59">
        <v>497300.92</v>
      </c>
      <c r="F33" s="32">
        <v>497300.92</v>
      </c>
    </row>
    <row r="34" spans="1:6" ht="157.5" customHeight="1">
      <c r="A34" s="7" t="s">
        <v>124</v>
      </c>
      <c r="B34" s="10" t="s">
        <v>90</v>
      </c>
      <c r="C34" s="32">
        <v>0</v>
      </c>
      <c r="D34" s="34"/>
      <c r="E34" s="49">
        <v>103282.25</v>
      </c>
      <c r="F34" s="32">
        <v>200000</v>
      </c>
    </row>
    <row r="35" spans="1:6" ht="111" customHeight="1">
      <c r="A35" s="7" t="s">
        <v>100</v>
      </c>
      <c r="B35" s="26" t="s">
        <v>6</v>
      </c>
      <c r="C35" s="32">
        <v>224631.44</v>
      </c>
      <c r="D35" s="34"/>
      <c r="E35" s="49">
        <v>188427.34</v>
      </c>
      <c r="F35" s="44">
        <v>224632</v>
      </c>
    </row>
    <row r="36" spans="1:6" ht="101.25" customHeight="1">
      <c r="A36" s="7" t="s">
        <v>101</v>
      </c>
      <c r="B36" s="26" t="s">
        <v>7</v>
      </c>
      <c r="C36" s="32">
        <v>5800</v>
      </c>
      <c r="D36" s="34"/>
      <c r="E36" s="49">
        <v>0</v>
      </c>
      <c r="F36" s="32">
        <v>0</v>
      </c>
    </row>
    <row r="37" spans="1:6" ht="33.75" customHeight="1">
      <c r="A37" s="6" t="s">
        <v>80</v>
      </c>
      <c r="B37" s="3" t="s">
        <v>8</v>
      </c>
      <c r="C37" s="33">
        <f>C38</f>
        <v>20250</v>
      </c>
      <c r="D37" s="33">
        <f>D38</f>
        <v>0</v>
      </c>
      <c r="E37" s="33">
        <f>E38</f>
        <v>58431.18</v>
      </c>
      <c r="F37" s="33">
        <f>F38</f>
        <v>64270</v>
      </c>
    </row>
    <row r="38" spans="1:6" ht="36" customHeight="1">
      <c r="A38" s="7" t="s">
        <v>71</v>
      </c>
      <c r="B38" s="5" t="s">
        <v>15</v>
      </c>
      <c r="C38" s="32">
        <v>20250</v>
      </c>
      <c r="D38" s="34"/>
      <c r="E38" s="49">
        <v>58431.18</v>
      </c>
      <c r="F38" s="45">
        <v>64270</v>
      </c>
    </row>
    <row r="39" spans="1:6" ht="42" customHeight="1">
      <c r="A39" s="6" t="s">
        <v>81</v>
      </c>
      <c r="B39" s="8" t="s">
        <v>16</v>
      </c>
      <c r="C39" s="33">
        <f>C40+C41</f>
        <v>2348700</v>
      </c>
      <c r="D39" s="33">
        <f>D40+D41</f>
        <v>0</v>
      </c>
      <c r="E39" s="33">
        <f>E40+E41</f>
        <v>1624381.78</v>
      </c>
      <c r="F39" s="33">
        <f>F40+F41</f>
        <v>2017000</v>
      </c>
    </row>
    <row r="40" spans="1:6" ht="63" customHeight="1">
      <c r="A40" s="7" t="s">
        <v>82</v>
      </c>
      <c r="B40" s="26" t="s">
        <v>54</v>
      </c>
      <c r="C40" s="32">
        <v>2326700</v>
      </c>
      <c r="D40" s="34"/>
      <c r="E40" s="44">
        <v>1622981.78</v>
      </c>
      <c r="F40" s="44">
        <v>1995000</v>
      </c>
    </row>
    <row r="41" spans="1:6" ht="63" customHeight="1">
      <c r="A41" s="7" t="s">
        <v>111</v>
      </c>
      <c r="B41" s="26" t="s">
        <v>54</v>
      </c>
      <c r="C41" s="32">
        <v>22000</v>
      </c>
      <c r="D41" s="34"/>
      <c r="E41" s="49">
        <v>1400</v>
      </c>
      <c r="F41" s="32">
        <v>22000</v>
      </c>
    </row>
    <row r="42" spans="1:6" ht="43.5" customHeight="1">
      <c r="A42" s="6" t="s">
        <v>83</v>
      </c>
      <c r="B42" s="3" t="s">
        <v>9</v>
      </c>
      <c r="C42" s="33">
        <f>C43+C44+C46</f>
        <v>4438159.26</v>
      </c>
      <c r="D42" s="33">
        <f>D43+D44+D46</f>
        <v>0</v>
      </c>
      <c r="E42" s="33">
        <f>E43+E44+E46+E45+E47</f>
        <v>3184481.6</v>
      </c>
      <c r="F42" s="33">
        <f>F43+F44+F46+F45+F47</f>
        <v>3320169.41</v>
      </c>
    </row>
    <row r="43" spans="1:6" ht="179.25" customHeight="1">
      <c r="A43" s="7" t="s">
        <v>112</v>
      </c>
      <c r="B43" s="10" t="s">
        <v>55</v>
      </c>
      <c r="C43" s="32">
        <v>4339713.26</v>
      </c>
      <c r="D43" s="34"/>
      <c r="E43" s="49">
        <v>4389713.26</v>
      </c>
      <c r="F43" s="32">
        <v>4389714</v>
      </c>
    </row>
    <row r="44" spans="1:6" ht="123" customHeight="1">
      <c r="A44" s="7" t="s">
        <v>87</v>
      </c>
      <c r="B44" s="26" t="s">
        <v>88</v>
      </c>
      <c r="C44" s="44">
        <v>1493446</v>
      </c>
      <c r="D44" s="64"/>
      <c r="E44" s="44">
        <v>153046.44</v>
      </c>
      <c r="F44" s="44">
        <v>153046</v>
      </c>
    </row>
    <row r="45" spans="1:6" ht="123" customHeight="1">
      <c r="A45" s="7" t="s">
        <v>125</v>
      </c>
      <c r="B45" s="26" t="s">
        <v>88</v>
      </c>
      <c r="C45" s="32">
        <v>0</v>
      </c>
      <c r="D45" s="34"/>
      <c r="E45" s="49">
        <v>28943.9</v>
      </c>
      <c r="F45" s="32">
        <v>100000</v>
      </c>
    </row>
    <row r="46" spans="1:6" ht="92.25" customHeight="1">
      <c r="A46" s="7" t="s">
        <v>72</v>
      </c>
      <c r="B46" s="26" t="s">
        <v>60</v>
      </c>
      <c r="C46" s="44">
        <v>-1395000</v>
      </c>
      <c r="D46" s="64"/>
      <c r="E46" s="44">
        <v>-1422590.59</v>
      </c>
      <c r="F46" s="44">
        <v>-1422590.59</v>
      </c>
    </row>
    <row r="47" spans="1:6" ht="92.25" customHeight="1">
      <c r="A47" s="7" t="s">
        <v>126</v>
      </c>
      <c r="B47" s="26" t="s">
        <v>60</v>
      </c>
      <c r="C47" s="32">
        <v>0</v>
      </c>
      <c r="D47" s="34"/>
      <c r="E47" s="49">
        <v>35368.59</v>
      </c>
      <c r="F47" s="32">
        <v>100000</v>
      </c>
    </row>
    <row r="48" spans="1:6" ht="29.25" customHeight="1">
      <c r="A48" s="6" t="s">
        <v>84</v>
      </c>
      <c r="B48" s="3" t="s">
        <v>12</v>
      </c>
      <c r="C48" s="33">
        <v>62000</v>
      </c>
      <c r="D48" s="33" t="e">
        <f>#REF!+#REF!+#REF!+#REF!+#REF!+#REF!+#REF!</f>
        <v>#REF!</v>
      </c>
      <c r="E48" s="33">
        <v>224872.53</v>
      </c>
      <c r="F48" s="33">
        <v>250000</v>
      </c>
    </row>
    <row r="49" spans="1:6" ht="48" customHeight="1">
      <c r="A49" s="6" t="s">
        <v>98</v>
      </c>
      <c r="B49" s="27" t="s">
        <v>56</v>
      </c>
      <c r="C49" s="33">
        <f>C50+C51</f>
        <v>7000</v>
      </c>
      <c r="D49" s="33">
        <f>D50+D51</f>
        <v>0</v>
      </c>
      <c r="E49" s="33">
        <f>E50+E51</f>
        <v>23113.75</v>
      </c>
      <c r="F49" s="33">
        <f>F50+F51</f>
        <v>1000</v>
      </c>
    </row>
    <row r="50" spans="1:6" ht="30.75" customHeight="1">
      <c r="A50" s="7" t="s">
        <v>97</v>
      </c>
      <c r="B50" s="26" t="s">
        <v>99</v>
      </c>
      <c r="C50" s="32">
        <v>0</v>
      </c>
      <c r="D50" s="34"/>
      <c r="E50" s="49">
        <v>22113.75</v>
      </c>
      <c r="F50" s="32">
        <v>0</v>
      </c>
    </row>
    <row r="51" spans="1:6" ht="43.5" customHeight="1">
      <c r="A51" s="7" t="s">
        <v>113</v>
      </c>
      <c r="B51" s="26" t="s">
        <v>56</v>
      </c>
      <c r="C51" s="57">
        <v>7000</v>
      </c>
      <c r="D51" s="34"/>
      <c r="E51" s="49">
        <v>1000</v>
      </c>
      <c r="F51" s="32">
        <v>1000</v>
      </c>
    </row>
    <row r="52" spans="1:6" ht="18.75" customHeight="1">
      <c r="A52" s="6" t="s">
        <v>85</v>
      </c>
      <c r="B52" s="3" t="s">
        <v>10</v>
      </c>
      <c r="C52" s="33">
        <f>C53+C54+C55+C57+C56</f>
        <v>245380358.40000004</v>
      </c>
      <c r="D52" s="33">
        <f>D53+D54+D55+D57+D56</f>
        <v>0</v>
      </c>
      <c r="E52" s="33">
        <f>E53+E54+E55+E57+E56</f>
        <v>165592526.85</v>
      </c>
      <c r="F52" s="60">
        <f>F53+F54+F55+F57+F56</f>
        <v>251646664.48000002</v>
      </c>
    </row>
    <row r="53" spans="1:6" ht="51.75" customHeight="1">
      <c r="A53" s="7" t="s">
        <v>92</v>
      </c>
      <c r="B53" s="26" t="s">
        <v>40</v>
      </c>
      <c r="C53" s="32">
        <v>94564200</v>
      </c>
      <c r="D53" s="34"/>
      <c r="E53" s="49">
        <v>70923153</v>
      </c>
      <c r="F53" s="44">
        <v>100070244</v>
      </c>
    </row>
    <row r="54" spans="1:6" ht="57.75" customHeight="1">
      <c r="A54" s="7" t="s">
        <v>93</v>
      </c>
      <c r="B54" s="26" t="s">
        <v>41</v>
      </c>
      <c r="C54" s="32">
        <v>40240156.67</v>
      </c>
      <c r="D54" s="34"/>
      <c r="E54" s="49">
        <v>13515009.67</v>
      </c>
      <c r="F54" s="44">
        <v>41029959.75</v>
      </c>
    </row>
    <row r="55" spans="1:6" ht="48" customHeight="1">
      <c r="A55" s="7" t="s">
        <v>94</v>
      </c>
      <c r="B55" s="26" t="s">
        <v>42</v>
      </c>
      <c r="C55" s="32">
        <v>100215343.67</v>
      </c>
      <c r="D55" s="34"/>
      <c r="E55" s="49">
        <v>73732429.9</v>
      </c>
      <c r="F55" s="44">
        <v>100185802.67</v>
      </c>
    </row>
    <row r="56" spans="1:6" ht="48" customHeight="1">
      <c r="A56" s="7" t="s">
        <v>95</v>
      </c>
      <c r="B56" s="26" t="s">
        <v>91</v>
      </c>
      <c r="C56" s="32">
        <v>11434012.18</v>
      </c>
      <c r="D56" s="34"/>
      <c r="E56" s="49">
        <v>8495288.4</v>
      </c>
      <c r="F56" s="44">
        <v>11434012.18</v>
      </c>
    </row>
    <row r="57" spans="1:6" ht="87.75" customHeight="1">
      <c r="A57" s="7" t="s">
        <v>96</v>
      </c>
      <c r="B57" s="26" t="s">
        <v>43</v>
      </c>
      <c r="C57" s="32">
        <v>-1073354.12</v>
      </c>
      <c r="D57" s="34"/>
      <c r="E57" s="49">
        <v>-1073354.12</v>
      </c>
      <c r="F57" s="44">
        <v>-1073354.12</v>
      </c>
    </row>
    <row r="58" spans="1:6" ht="15">
      <c r="A58" s="1"/>
      <c r="B58" s="2" t="s">
        <v>11</v>
      </c>
      <c r="C58" s="33">
        <f>C5+C28+C52</f>
        <v>312967594.35</v>
      </c>
      <c r="D58" s="33" t="e">
        <f>D5+D28+D52</f>
        <v>#REF!</v>
      </c>
      <c r="E58" s="33">
        <f>E5+E28+E52</f>
        <v>218100060.31</v>
      </c>
      <c r="F58" s="60">
        <f>F5+F28+F52</f>
        <v>320413662.13</v>
      </c>
    </row>
    <row r="59" spans="1:6" ht="26.25" customHeight="1">
      <c r="A59" s="14"/>
      <c r="B59" s="15"/>
      <c r="C59" s="16"/>
      <c r="D59" s="16"/>
      <c r="E59" s="16"/>
      <c r="F59" s="16"/>
    </row>
    <row r="60" spans="1:6" ht="15">
      <c r="A60" s="17" t="s">
        <v>36</v>
      </c>
      <c r="B60" s="18" t="s">
        <v>29</v>
      </c>
      <c r="C60" s="19"/>
      <c r="D60" s="19"/>
      <c r="E60" s="50"/>
      <c r="F60" s="7"/>
    </row>
    <row r="61" spans="1:6" ht="15">
      <c r="A61" s="23">
        <v>1</v>
      </c>
      <c r="B61" s="18" t="s">
        <v>38</v>
      </c>
      <c r="C61" s="24">
        <v>3</v>
      </c>
      <c r="D61" s="24"/>
      <c r="E61" s="51"/>
      <c r="F61" s="25">
        <v>4</v>
      </c>
    </row>
    <row r="62" spans="1:6" ht="31.5">
      <c r="A62" s="21" t="s">
        <v>30</v>
      </c>
      <c r="B62" s="20" t="s">
        <v>21</v>
      </c>
      <c r="C62" s="36">
        <v>60531353.92</v>
      </c>
      <c r="D62" s="36">
        <v>39517252.65</v>
      </c>
      <c r="E62" s="36">
        <v>41078873.09</v>
      </c>
      <c r="F62" s="61">
        <v>61531353.92</v>
      </c>
    </row>
    <row r="63" spans="1:6" ht="36.75" customHeight="1">
      <c r="A63" s="21" t="s">
        <v>31</v>
      </c>
      <c r="B63" s="20" t="s">
        <v>22</v>
      </c>
      <c r="C63" s="36">
        <v>5347</v>
      </c>
      <c r="D63" s="36">
        <v>205645</v>
      </c>
      <c r="E63" s="36">
        <v>5347</v>
      </c>
      <c r="F63" s="61">
        <v>5347</v>
      </c>
    </row>
    <row r="64" spans="1:6" ht="15.75">
      <c r="A64" s="21" t="s">
        <v>32</v>
      </c>
      <c r="B64" s="20" t="s">
        <v>23</v>
      </c>
      <c r="C64" s="36">
        <v>38581419.35</v>
      </c>
      <c r="D64" s="36">
        <v>9496162.54</v>
      </c>
      <c r="E64" s="36">
        <v>12445904.42</v>
      </c>
      <c r="F64" s="61">
        <v>38581419.35</v>
      </c>
    </row>
    <row r="65" spans="1:6" ht="31.5">
      <c r="A65" s="21" t="s">
        <v>33</v>
      </c>
      <c r="B65" s="20" t="s">
        <v>24</v>
      </c>
      <c r="C65" s="36">
        <v>7269142.96</v>
      </c>
      <c r="D65" s="36">
        <v>33395867.55</v>
      </c>
      <c r="E65" s="36">
        <v>4889111.12</v>
      </c>
      <c r="F65" s="61">
        <v>7269142.96</v>
      </c>
    </row>
    <row r="66" spans="1:6" ht="15.75">
      <c r="A66" s="21" t="s">
        <v>58</v>
      </c>
      <c r="B66" s="20" t="s">
        <v>59</v>
      </c>
      <c r="C66" s="36">
        <v>499069</v>
      </c>
      <c r="D66" s="36">
        <v>971275</v>
      </c>
      <c r="E66" s="36">
        <v>216600</v>
      </c>
      <c r="F66" s="61">
        <v>499069</v>
      </c>
    </row>
    <row r="67" spans="1:6" ht="15.75">
      <c r="A67" s="21" t="s">
        <v>34</v>
      </c>
      <c r="B67" s="20" t="s">
        <v>25</v>
      </c>
      <c r="C67" s="36">
        <v>190625877.95</v>
      </c>
      <c r="D67" s="36">
        <v>153529441.39</v>
      </c>
      <c r="E67" s="36">
        <v>126306161.57</v>
      </c>
      <c r="F67" s="61">
        <v>193625877.95</v>
      </c>
    </row>
    <row r="68" spans="1:6" ht="50.25" customHeight="1">
      <c r="A68" s="21" t="s">
        <v>35</v>
      </c>
      <c r="B68" s="20" t="s">
        <v>26</v>
      </c>
      <c r="C68" s="36">
        <v>12752110.92</v>
      </c>
      <c r="D68" s="36">
        <v>28802569.78</v>
      </c>
      <c r="E68" s="36">
        <v>9498817.35</v>
      </c>
      <c r="F68" s="61">
        <v>12752110.92</v>
      </c>
    </row>
    <row r="69" spans="1:6" ht="15.75">
      <c r="A69" s="21">
        <v>1000</v>
      </c>
      <c r="B69" s="20" t="s">
        <v>27</v>
      </c>
      <c r="C69" s="36">
        <v>4054304.45</v>
      </c>
      <c r="D69" s="36">
        <v>4923385.75</v>
      </c>
      <c r="E69" s="36">
        <v>1857040.23</v>
      </c>
      <c r="F69" s="61">
        <v>4054304.45</v>
      </c>
    </row>
    <row r="70" spans="1:6" ht="31.5">
      <c r="A70" s="21">
        <v>1100</v>
      </c>
      <c r="B70" s="20" t="s">
        <v>44</v>
      </c>
      <c r="C70" s="36">
        <v>4851236.7</v>
      </c>
      <c r="D70" s="36">
        <v>3001500</v>
      </c>
      <c r="E70" s="36">
        <v>3726368.72</v>
      </c>
      <c r="F70" s="61">
        <v>4851236.7</v>
      </c>
    </row>
    <row r="71" spans="1:8" s="22" customFormat="1" ht="19.5" customHeight="1">
      <c r="A71" s="21"/>
      <c r="B71" s="2" t="s">
        <v>37</v>
      </c>
      <c r="C71" s="37">
        <f>C62+C63+C64+C65+C67+C68+C69+C70+C66</f>
        <v>319169862.25</v>
      </c>
      <c r="D71" s="37">
        <f>D62+D63+D64+D65+D67+D68+D69+D70+D66</f>
        <v>273843099.65999997</v>
      </c>
      <c r="E71" s="37">
        <f>E62+E63+E64+E65+E67+E68+E69+E70+E66</f>
        <v>200024223.49999997</v>
      </c>
      <c r="F71" s="62">
        <f>SUM(F62:F70)</f>
        <v>323169862.25</v>
      </c>
      <c r="H71"/>
    </row>
    <row r="72" spans="1:8" ht="15.75">
      <c r="A72" s="20"/>
      <c r="B72" s="20" t="s">
        <v>28</v>
      </c>
      <c r="C72" s="38">
        <f>C58-C71</f>
        <v>-6202267.899999976</v>
      </c>
      <c r="D72" s="38" t="e">
        <f>D58-D71</f>
        <v>#REF!</v>
      </c>
      <c r="E72" s="38">
        <f>E58-E71</f>
        <v>18075836.810000032</v>
      </c>
      <c r="F72" s="61">
        <f>F58-F71</f>
        <v>-2756200.120000005</v>
      </c>
      <c r="H72" s="22"/>
    </row>
    <row r="73" ht="15">
      <c r="F73" s="39"/>
    </row>
  </sheetData>
  <sheetProtection/>
  <mergeCells count="1">
    <mergeCell ref="A1:F1"/>
  </mergeCells>
  <printOptions/>
  <pageMargins left="0.7086614173228347" right="0.11811023622047245" top="0.1968503937007874" bottom="0.1968503937007874" header="0.31496062992125984" footer="0.31496062992125984"/>
  <pageSetup fitToHeight="0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2021-11-10T08:22:24Z</dcterms:modified>
  <cp:category/>
  <cp:version/>
  <cp:contentType/>
  <cp:contentStatus/>
</cp:coreProperties>
</file>